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/ILSR Dropbox/John Farrell/sorted docs/Utility ROE/"/>
    </mc:Choice>
  </mc:AlternateContent>
  <xr:revisionPtr revIDLastSave="0" documentId="13_ncr:1_{3C42AA47-5AEE-B940-AD1F-C77DC35DABCA}" xr6:coauthVersionLast="47" xr6:coauthVersionMax="47" xr10:uidLastSave="{00000000-0000-0000-0000-000000000000}"/>
  <bookViews>
    <workbookView xWindow="6780" yWindow="3380" windowWidth="26840" windowHeight="15940" xr2:uid="{CDCEFA42-169C-524A-8B93-1BCAFA9D71C8}"/>
  </bookViews>
  <sheets>
    <sheet name="summary" sheetId="1" r:id="rId1"/>
    <sheet name="methodology" sheetId="4" r:id="rId2"/>
    <sheet name="ownership fraction" sheetId="2" r:id="rId3"/>
    <sheet name="price premiu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D2" i="3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2" i="1"/>
</calcChain>
</file>

<file path=xl/sharedStrings.xml><?xml version="1.0" encoding="utf-8"?>
<sst xmlns="http://schemas.openxmlformats.org/spreadsheetml/2006/main" count="218" uniqueCount="113">
  <si>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</si>
  <si>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</si>
  <si>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</si>
  <si>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</si>
  <si>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</si>
  <si>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</si>
  <si>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</si>
  <si>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</si>
  <si>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</si>
  <si>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</si>
  <si>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</si>
  <si>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</si>
  <si>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</si>
  <si>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</si>
  <si>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</si>
  <si>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</si>
  <si>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</si>
  <si>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</si>
  <si>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</si>
  <si>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</si>
  <si>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</si>
  <si>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</si>
  <si>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</si>
  <si>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</si>
  <si>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</si>
  <si>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</si>
  <si>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</si>
  <si>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</si>
  <si>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</si>
  <si>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</si>
  <si>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</si>
  <si>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</si>
  <si>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</si>
  <si>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</si>
  <si>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</si>
  <si>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</si>
  <si>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</si>
  <si>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</si>
  <si>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</si>
  <si>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</si>
  <si>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</si>
  <si>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</si>
  <si>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</si>
  <si>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</si>
  <si>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</si>
  <si>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</si>
  <si>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</si>
  <si>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</si>
  <si>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</si>
  <si>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</si>
  <si>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</si>
  <si>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</si>
  <si>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AK</t>
  </si>
  <si>
    <t>Investor Owned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</si>
  <si>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</si>
  <si>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</si>
  <si>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</si>
  <si>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</si>
  <si>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</si>
  <si>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</si>
  <si>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</si>
  <si>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</si>
  <si>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</si>
  <si>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</si>
  <si>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</si>
  <si>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</si>
  <si>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</si>
  <si>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</si>
  <si>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</si>
  <si>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</si>
  <si>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</si>
  <si>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</si>
  <si>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</si>
  <si>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</si>
  <si>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</si>
  <si>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</si>
  <si>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</si>
  <si>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</si>
  <si>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</si>
  <si>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</si>
  <si>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</si>
  <si>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</si>
  <si>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</si>
  <si>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</si>
  <si>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</si>
  <si>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</si>
  <si>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</si>
  <si>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</si>
  <si>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</si>
  <si>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</si>
  <si>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</si>
  <si>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</si>
  <si>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</si>
  <si>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</si>
  <si>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</si>
  <si>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</si>
  <si>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</si>
  <si>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</si>
  <si>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</si>
  <si>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</si>
  <si>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</si>
  <si>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</si>
  <si>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</si>
  <si>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</si>
  <si>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Grand Total</t>
  </si>
  <si>
    <t>Full State Name</t>
  </si>
  <si>
    <t>Fraction that are customers of investor-owned electric utilities</t>
  </si>
  <si>
    <t>Average additional annual cost on the electric bill due to excess utility profits</t>
  </si>
  <si>
    <t>Premium for $300 monthly bill</t>
  </si>
  <si>
    <t>Annual Price Premium (based on average monthly bill)</t>
  </si>
  <si>
    <t>Average annual bill (average annual IOU revenue per residential customer)</t>
  </si>
  <si>
    <t>Annual premium due to excessive profit for someone paying a $300 monthly ($3600 annual) bill</t>
  </si>
  <si>
    <t>Annual bill without excessive profits (column C - column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</si>
</sst>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0" applyNumberFormat="1"/>
    <xf numFmtId="0" fontId="1" fillId="0" borderId="0" xfId="0" applyFont="1"/>
    <xf numFmtId="10" fontId="0" fillId="0" borderId="0" xfId="0" applyNumberFormat="1"/>
    <xf numFmtId="165" fontId="0" fillId="0" borderId="0" xfId="0" applyNumberFormat="1"/>
    <xf numFmtId="0" fontId="1" fillId="0" borderId="0" xfId="0" applyFont="1" applyAlignment="1">
      <alignment wrapText="1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0</xdr:row>
      <xdr:rowOff>139700</xdr:rowOff>
    </xdr:from>
    <xdr:to>
      <xdr:col>10</xdr:col>
      <xdr:colOff>139700</xdr:colOff>
      <xdr:row>33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9353B1-533B-4830-0710-440F42E2DD07}"/>
            </a:ext>
          </a:extLst>
        </xdr:cNvPr>
        <xdr:cNvSpPr txBox="1"/>
      </xdr:nvSpPr>
      <xdr:spPr>
        <a:xfrm>
          <a:off x="660400" y="139700"/>
          <a:ext cx="7734300" cy="665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Methodology:</a:t>
          </a:r>
          <a:r>
            <a:rPr lang="en-US" sz="1600" baseline="0"/>
            <a:t> </a:t>
          </a:r>
        </a:p>
        <a:p>
          <a:endParaRPr lang="en-US" sz="1600" baseline="0"/>
        </a:p>
        <a:p>
          <a:r>
            <a:rPr lang="en-US" sz="1600" baseline="0"/>
            <a:t>This calculator uses data from Mark Ellis' "Rate Of Return Equals Cost Of Capital" published in January 2025, which estimates that the average investor-owned utility has excess revenue of 13.6% due to its excessive rate of return. </a:t>
          </a:r>
        </a:p>
        <a:p>
          <a:endParaRPr lang="en-US" sz="1600" baseline="0"/>
        </a:p>
        <a:p>
          <a:r>
            <a:rPr lang="en-US" sz="1600" baseline="0"/>
            <a:t>To estimate how much that would be for customers in each state, we:</a:t>
          </a:r>
        </a:p>
        <a:p>
          <a:r>
            <a:rPr lang="en-US" sz="1600" baseline="0"/>
            <a:t>1) Found the return on equity (ROE) for the most recently approved electric utility rate case in each state. </a:t>
          </a:r>
        </a:p>
        <a:p>
          <a:r>
            <a:rPr lang="en-US" sz="1600" baseline="0"/>
            <a:t>2) Estimated the premium based on Ellis' research that an appropriate return on equity would be approximately 6%. E.g. if the latest approved ROE was 13.6%, the ROE premium would be 13.6 - 6 = 7.6%</a:t>
          </a:r>
        </a:p>
        <a:p>
          <a:r>
            <a:rPr lang="en-US" sz="1600" baseline="0"/>
            <a:t>3) We calculated a weighted average ROE premium for the country based on state population, resulting in 3.88%. (ROE premium * state population / state population).</a:t>
          </a:r>
        </a:p>
        <a:p>
          <a:r>
            <a:rPr lang="en-US" sz="1600" baseline="0"/>
            <a:t>4) We created a ratio for each state of its latest approved ROE divided by the weighted average. E.g. if the ROE premium for the state was 7.6%, we divided this by 3.88% to get a ratio of 1.96</a:t>
          </a:r>
        </a:p>
        <a:p>
          <a:r>
            <a:rPr lang="en-US" sz="1600" baseline="0"/>
            <a:t>5) We found the average investor-owned electric utility revenue per residential customer from the Energy Information Administration for each state and multiplied it by the average excess revenue fraction (13.6%) from the Ellis paper and by the ratio of the state's ROE premium. E.g. for our sample state, this was $2086 per customer * 1.96 ratio * 13.6% = $555 average price premium per residential customer</a:t>
          </a:r>
        </a:p>
        <a:p>
          <a:r>
            <a:rPr lang="en-US" sz="1600" baseline="0"/>
            <a:t>6) We completed this calculation for each state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3</xdr:row>
      <xdr:rowOff>127000</xdr:rowOff>
    </xdr:from>
    <xdr:to>
      <xdr:col>11</xdr:col>
      <xdr:colOff>177800</xdr:colOff>
      <xdr:row>26</xdr:row>
      <xdr:rowOff>177800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F1A1CB-B672-9D72-D568-7AA560AEBC4B}"/>
            </a:ext>
          </a:extLst>
        </xdr:cNvPr>
        <xdr:cNvSpPr txBox="1"/>
      </xdr:nvSpPr>
      <xdr:spPr>
        <a:xfrm>
          <a:off x="6070600" y="2044700"/>
          <a:ext cx="4610100" cy="47244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800"/>
            <a:t>Basic algorithm:</a:t>
          </a:r>
        </a:p>
        <a:p>
          <a:endParaRPr lang="en-US" sz="1800"/>
        </a:p>
        <a:p>
          <a:r>
            <a:rPr lang="en-US" sz="1800"/>
            <a:t>Take the monthly bill amount</a:t>
          </a:r>
          <a:r>
            <a:rPr lang="en-US" sz="1800" baseline="0"/>
            <a:t> (e.g. 300) and multiply by 12.</a:t>
          </a:r>
        </a:p>
        <a:p>
          <a:endParaRPr lang="en-US" sz="1800" baseline="0"/>
        </a:p>
        <a:p>
          <a:r>
            <a:rPr lang="en-US" sz="1800" baseline="0"/>
            <a:t>Divide that by the average annual bill (column C).</a:t>
          </a:r>
        </a:p>
        <a:p>
          <a:endParaRPr lang="en-US" sz="1800" baseline="0"/>
        </a:p>
        <a:p>
          <a:r>
            <a:rPr lang="en-US" sz="1800" baseline="0"/>
            <a:t>Multiply that ratio by the price premium (column B), which is based on the average bill.</a:t>
          </a:r>
        </a:p>
        <a:p>
          <a:endParaRPr lang="en-US" sz="1800" baseline="0"/>
        </a:p>
        <a:p>
          <a:r>
            <a:rPr lang="en-US" sz="1800"/>
            <a:t>Formula: [monthly</a:t>
          </a:r>
          <a:r>
            <a:rPr lang="en-US" sz="1800" baseline="0"/>
            <a:t> bill] * 12 months / [average monthly bill for state] * [price premium] = annual price premium due to excess utility profits for that state</a:t>
          </a:r>
          <a:endParaRPr 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017A-713C-304A-9750-DC30F85C4EAD}">
  <dimension ref="A1:D52"/>
  <sheetViews>
    <sheetView tabSelected="1" workbookViewId="0">
      <selection activeCell="D2" sqref="D2"/>
    </sheetView>
  </sheetViews>
  <sheetFormatPr baseColWidth="10" defaultRowHeight="16" x14ac:dyDescent="0.2"/>
  <cols>
    <col min="1" max="1" width="17.5" bestFit="1" customWidth="1"/>
    <col min="2" max="3" width="32" customWidth="1"/>
    <col min="4" max="4" width="16.6640625" customWidth="1"/>
  </cols>
  <sheetData>
    <row r="1" spans="1:4" ht="51" x14ac:dyDescent="0.2">
      <c r="A1" s="1" t="s">
        <v>0</v>
      </c>
      <c r="B1" s="6" t="s">
        <v>106</v>
      </c>
      <c r="C1" s="6" t="s">
        <v>107</v>
      </c>
      <c r="D1" s="6" t="s">
        <v>108</v>
      </c>
    </row>
    <row r="2" spans="1:4" x14ac:dyDescent="0.2">
      <c r="A2" t="s">
        <v>1</v>
      </c>
      <c r="B2" s="7">
        <f>VLOOKUP(A2,'ownership fraction'!$A$1:$C$53,3,FALSE)</f>
        <v>0.57773615748181306</v>
      </c>
      <c r="C2" s="8">
        <f>VLOOKUP(A2,'price premium'!$A$1:$B$52,2,FALSE)</f>
        <v>598.63044683290116</v>
      </c>
      <c r="D2" s="8">
        <v>958.66643466074152</v>
      </c>
    </row>
    <row r="3" spans="1:4" x14ac:dyDescent="0.2">
      <c r="A3" t="s">
        <v>2</v>
      </c>
      <c r="B3" s="7">
        <f>VLOOKUP(A3,'ownership fraction'!$A$1:$C$53,3,FALSE)</f>
        <v>7.6940681407109371E-2</v>
      </c>
      <c r="C3" s="8">
        <f>VLOOKUP(A3,'price premium'!$A$1:$B$52,2,FALSE)</f>
        <v>308.82679484455207</v>
      </c>
      <c r="D3" s="8">
        <v>741.7050836585737</v>
      </c>
    </row>
    <row r="4" spans="1:4" x14ac:dyDescent="0.2">
      <c r="A4" t="s">
        <v>3</v>
      </c>
      <c r="B4" s="7">
        <f>VLOOKUP(A4,'ownership fraction'!$A$1:$C$53,3,FALSE)</f>
        <v>0.5533107457665879</v>
      </c>
      <c r="C4" s="8">
        <f>VLOOKUP(A4,'price premium'!$A$1:$B$52,2,FALSE)</f>
        <v>174.50936308216015</v>
      </c>
      <c r="D4" s="8">
        <v>484.37883014437455</v>
      </c>
    </row>
    <row r="5" spans="1:4" x14ac:dyDescent="0.2">
      <c r="A5" t="s">
        <v>4</v>
      </c>
      <c r="B5" s="7">
        <f>VLOOKUP(A5,'ownership fraction'!$A$1:$C$53,3,FALSE)</f>
        <v>0.54002498772924012</v>
      </c>
      <c r="C5" s="8">
        <f>VLOOKUP(A5,'price premium'!$A$1:$B$52,2,FALSE)</f>
        <v>199.1645109270593</v>
      </c>
      <c r="D5" s="8">
        <v>485.64023334787555</v>
      </c>
    </row>
    <row r="6" spans="1:4" x14ac:dyDescent="0.2">
      <c r="A6" t="s">
        <v>5</v>
      </c>
      <c r="B6" s="7">
        <f>VLOOKUP(A6,'ownership fraction'!$A$1:$C$53,3,FALSE)</f>
        <v>0.60801580115068854</v>
      </c>
      <c r="C6" s="8">
        <f>VLOOKUP(A6,'price premium'!$A$1:$B$52,2,FALSE)</f>
        <v>262.9985245992367</v>
      </c>
      <c r="D6" s="8">
        <v>546.1875871159225</v>
      </c>
    </row>
    <row r="7" spans="1:4" x14ac:dyDescent="0.2">
      <c r="A7" t="s">
        <v>6</v>
      </c>
      <c r="B7" s="7">
        <f>VLOOKUP(A7,'ownership fraction'!$A$1:$C$53,3,FALSE)</f>
        <v>0.57860487922109238</v>
      </c>
      <c r="C7" s="8">
        <f>VLOOKUP(A7,'price premium'!$A$1:$B$52,2,FALSE)</f>
        <v>133.51027927939103</v>
      </c>
      <c r="D7" s="8">
        <v>428.87708919033173</v>
      </c>
    </row>
    <row r="8" spans="1:4" x14ac:dyDescent="0.2">
      <c r="A8" t="s">
        <v>7</v>
      </c>
      <c r="B8" s="7">
        <f>VLOOKUP(A8,'ownership fraction'!$A$1:$C$53,3,FALSE)</f>
        <v>0.92105787724184751</v>
      </c>
      <c r="C8" s="8">
        <f>VLOOKUP(A8,'price premium'!$A$1:$B$52,2,FALSE)</f>
        <v>210.8636584010016</v>
      </c>
      <c r="D8" s="8">
        <v>397.34200910280731</v>
      </c>
    </row>
    <row r="9" spans="1:4" x14ac:dyDescent="0.2">
      <c r="A9" t="s">
        <v>8</v>
      </c>
      <c r="B9" s="7">
        <f>VLOOKUP(A9,'ownership fraction'!$A$1:$C$53,3,FALSE)</f>
        <v>0.6355648857274</v>
      </c>
      <c r="C9" s="8">
        <f>VLOOKUP(A9,'price premium'!$A$1:$B$52,2,FALSE)</f>
        <v>206.39577732730348</v>
      </c>
      <c r="D9" s="8">
        <v>454.10515326035113</v>
      </c>
    </row>
    <row r="10" spans="1:4" x14ac:dyDescent="0.2">
      <c r="A10" t="s">
        <v>9</v>
      </c>
      <c r="B10" s="7">
        <f>VLOOKUP(A10,'ownership fraction'!$A$1:$C$53,3,FALSE)</f>
        <v>0.99780240299332823</v>
      </c>
      <c r="C10" s="8">
        <f>VLOOKUP(A10,'price premium'!$A$1:$B$52,2,FALSE)</f>
        <v>133.5263220748011</v>
      </c>
      <c r="D10" s="8">
        <v>441.49112122534143</v>
      </c>
    </row>
    <row r="11" spans="1:4" x14ac:dyDescent="0.2">
      <c r="A11" t="s">
        <v>10</v>
      </c>
      <c r="B11" s="7">
        <f>VLOOKUP(A11,'ownership fraction'!$A$1:$C$53,3,FALSE)</f>
        <v>0.75224923431729707</v>
      </c>
      <c r="C11" s="8">
        <f>VLOOKUP(A11,'price premium'!$A$1:$B$52,2,FALSE)</f>
        <v>326.37703948505833</v>
      </c>
      <c r="D11" s="8">
        <v>523.48232945290499</v>
      </c>
    </row>
    <row r="12" spans="1:4" x14ac:dyDescent="0.2">
      <c r="A12" t="s">
        <v>11</v>
      </c>
      <c r="B12" s="7">
        <f>VLOOKUP(A12,'ownership fraction'!$A$1:$C$53,3,FALSE)</f>
        <v>0.52159645447874803</v>
      </c>
      <c r="C12" s="8">
        <f>VLOOKUP(A12,'price premium'!$A$1:$B$52,2,FALSE)</f>
        <v>273.13645169771615</v>
      </c>
      <c r="D12" s="8">
        <v>567.63144157543888</v>
      </c>
    </row>
    <row r="13" spans="1:4" x14ac:dyDescent="0.2">
      <c r="A13" t="s">
        <v>12</v>
      </c>
      <c r="B13" s="7">
        <f>VLOOKUP(A13,'ownership fraction'!$A$1:$C$53,3,FALSE)</f>
        <v>0.89387805071877002</v>
      </c>
      <c r="C13" s="8">
        <f>VLOOKUP(A13,'price premium'!$A$1:$B$52,2,FALSE)</f>
        <v>317.3685644772973</v>
      </c>
      <c r="D13" s="8">
        <v>441.49112122534149</v>
      </c>
    </row>
    <row r="14" spans="1:4" x14ac:dyDescent="0.2">
      <c r="A14" t="s">
        <v>13</v>
      </c>
      <c r="B14" s="7">
        <f>VLOOKUP(A14,'ownership fraction'!$A$1:$C$53,3,FALSE)</f>
        <v>0.87411867919553066</v>
      </c>
      <c r="C14" s="8">
        <f>VLOOKUP(A14,'price premium'!$A$1:$B$52,2,FALSE)</f>
        <v>156.4965060735629</v>
      </c>
      <c r="D14" s="8">
        <v>454.10515326035107</v>
      </c>
    </row>
    <row r="15" spans="1:4" x14ac:dyDescent="0.2">
      <c r="A15" t="s">
        <v>14</v>
      </c>
      <c r="B15" s="7">
        <f>VLOOKUP(A15,'ownership fraction'!$A$1:$C$53,3,FALSE)</f>
        <v>0.90461423697308407</v>
      </c>
      <c r="C15" s="8">
        <f>VLOOKUP(A15,'price premium'!$A$1:$B$52,2,FALSE)</f>
        <v>133.55867815276326</v>
      </c>
      <c r="D15" s="8">
        <v>491.94724936538046</v>
      </c>
    </row>
    <row r="16" spans="1:4" x14ac:dyDescent="0.2">
      <c r="A16" t="s">
        <v>15</v>
      </c>
      <c r="B16" s="7">
        <f>VLOOKUP(A16,'ownership fraction'!$A$1:$C$53,3,FALSE)</f>
        <v>0.77711219203261361</v>
      </c>
      <c r="C16" s="8">
        <f>VLOOKUP(A16,'price premium'!$A$1:$B$52,2,FALSE)</f>
        <v>206.39882919822395</v>
      </c>
      <c r="D16" s="8">
        <v>473.02620131286585</v>
      </c>
    </row>
    <row r="17" spans="1:4" x14ac:dyDescent="0.2">
      <c r="A17" t="s">
        <v>16</v>
      </c>
      <c r="B17" s="7">
        <f>VLOOKUP(A17,'ownership fraction'!$A$1:$C$53,3,FALSE)</f>
        <v>0.84477810710950507</v>
      </c>
      <c r="C17" s="8">
        <f>VLOOKUP(A17,'price premium'!$A$1:$B$52,2,FALSE)</f>
        <v>189.16616823984225</v>
      </c>
      <c r="D17" s="8">
        <v>488.16303975487745</v>
      </c>
    </row>
    <row r="18" spans="1:4" x14ac:dyDescent="0.2">
      <c r="A18" t="s">
        <v>17</v>
      </c>
      <c r="B18" s="7">
        <f>VLOOKUP(A18,'ownership fraction'!$A$1:$C$53,3,FALSE)</f>
        <v>0.80427878265161934</v>
      </c>
      <c r="C18" s="8">
        <f>VLOOKUP(A18,'price premium'!$A$1:$B$52,2,FALSE)</f>
        <v>174.45404500621524</v>
      </c>
      <c r="D18" s="8">
        <v>391.03499308530246</v>
      </c>
    </row>
    <row r="19" spans="1:4" x14ac:dyDescent="0.2">
      <c r="A19" t="s">
        <v>18</v>
      </c>
      <c r="B19" s="7">
        <f>VLOOKUP(A19,'ownership fraction'!$A$1:$C$53,3,FALSE)</f>
        <v>0.5392870041518929</v>
      </c>
      <c r="C19" s="8">
        <f>VLOOKUP(A19,'price premium'!$A$1:$B$52,2,FALSE)</f>
        <v>198.93710138638107</v>
      </c>
      <c r="D19" s="8">
        <v>473.02620131286585</v>
      </c>
    </row>
    <row r="20" spans="1:4" x14ac:dyDescent="0.2">
      <c r="A20" t="s">
        <v>19</v>
      </c>
      <c r="B20" s="7">
        <f>VLOOKUP(A20,'ownership fraction'!$A$1:$C$53,3,FALSE)</f>
        <v>0.7615436746306572</v>
      </c>
      <c r="C20" s="8">
        <f>VLOOKUP(A20,'price premium'!$A$1:$B$52,2,FALSE)</f>
        <v>218.03025142115118</v>
      </c>
      <c r="D20" s="8">
        <v>441.49112122534143</v>
      </c>
    </row>
    <row r="21" spans="1:4" x14ac:dyDescent="0.2">
      <c r="A21" t="s">
        <v>20</v>
      </c>
      <c r="B21" s="7">
        <f>VLOOKUP(A21,'ownership fraction'!$A$1:$C$53,3,FALSE)</f>
        <v>0.97429366988998356</v>
      </c>
      <c r="C21" s="8">
        <f>VLOOKUP(A21,'price premium'!$A$1:$B$52,2,FALSE)</f>
        <v>223.36466341714541</v>
      </c>
      <c r="D21" s="8">
        <v>422.57007317282671</v>
      </c>
    </row>
    <row r="22" spans="1:4" x14ac:dyDescent="0.2">
      <c r="A22" t="s">
        <v>21</v>
      </c>
      <c r="B22" s="7">
        <f>VLOOKUP(A22,'ownership fraction'!$A$1:$C$53,3,FALSE)</f>
        <v>0.86718706424500791</v>
      </c>
      <c r="C22" s="8">
        <f>VLOOKUP(A22,'price premium'!$A$1:$B$52,2,FALSE)</f>
        <v>217.16541689302764</v>
      </c>
      <c r="D22" s="8">
        <v>441.49112122534143</v>
      </c>
    </row>
    <row r="23" spans="1:4" x14ac:dyDescent="0.2">
      <c r="A23" t="s">
        <v>22</v>
      </c>
      <c r="B23" s="7">
        <f>VLOOKUP(A23,'ownership fraction'!$A$1:$C$53,3,FALSE)</f>
        <v>0.73935339674155498</v>
      </c>
      <c r="C23" s="8">
        <f>VLOOKUP(A23,'price premium'!$A$1:$B$52,2,FALSE)</f>
        <v>289.86684681467523</v>
      </c>
      <c r="D23" s="8">
        <v>422.57007317282671</v>
      </c>
    </row>
    <row r="24" spans="1:4" x14ac:dyDescent="0.2">
      <c r="A24" t="s">
        <v>23</v>
      </c>
      <c r="B24" s="7">
        <f>VLOOKUP(A24,'ownership fraction'!$A$1:$C$53,3,FALSE)</f>
        <v>0.88832569748165258</v>
      </c>
      <c r="C24" s="8">
        <f>VLOOKUP(A24,'price premium'!$A$1:$B$52,2,FALSE)</f>
        <v>174.0563727758672</v>
      </c>
      <c r="D24" s="8">
        <v>491.94724936538046</v>
      </c>
    </row>
    <row r="25" spans="1:4" x14ac:dyDescent="0.2">
      <c r="A25" t="s">
        <v>24</v>
      </c>
      <c r="B25" s="7">
        <f>VLOOKUP(A25,'ownership fraction'!$A$1:$C$53,3,FALSE)</f>
        <v>0.6062021318491132</v>
      </c>
      <c r="C25" s="8">
        <f>VLOOKUP(A25,'price premium'!$A$1:$B$52,2,FALSE)</f>
        <v>147.27857392793044</v>
      </c>
      <c r="D25" s="8">
        <v>476.81041092336869</v>
      </c>
    </row>
    <row r="26" spans="1:4" x14ac:dyDescent="0.2">
      <c r="A26" t="s">
        <v>25</v>
      </c>
      <c r="B26" s="7">
        <f>VLOOKUP(A26,'ownership fraction'!$A$1:$C$53,3,FALSE)</f>
        <v>0.41704986556249901</v>
      </c>
      <c r="C26" s="8">
        <f>VLOOKUP(A26,'price premium'!$A$1:$B$52,2,FALSE)</f>
        <v>179.45346227734035</v>
      </c>
      <c r="D26" s="8">
        <v>325.44202650325178</v>
      </c>
    </row>
    <row r="27" spans="1:4" x14ac:dyDescent="0.2">
      <c r="A27" t="s">
        <v>26</v>
      </c>
      <c r="B27" s="7">
        <f>VLOOKUP(A27,'ownership fraction'!$A$1:$C$53,3,FALSE)</f>
        <v>0.66608288299208662</v>
      </c>
      <c r="C27" s="8">
        <f>VLOOKUP(A27,'price premium'!$A$1:$B$52,2,FALSE)</f>
        <v>180.8159354276315</v>
      </c>
      <c r="D27" s="8">
        <v>425.0928795798286</v>
      </c>
    </row>
    <row r="28" spans="1:4" x14ac:dyDescent="0.2">
      <c r="A28" t="s">
        <v>27</v>
      </c>
      <c r="B28" s="7">
        <f>VLOOKUP(A28,'ownership fraction'!$A$1:$C$53,3,FALSE)</f>
        <v>0.7265374815922957</v>
      </c>
      <c r="C28" s="8">
        <f>VLOOKUP(A28,'price premium'!$A$1:$B$52,2,FALSE)</f>
        <v>171.63268647067147</v>
      </c>
      <c r="D28" s="8">
        <v>460.41216927785609</v>
      </c>
    </row>
    <row r="29" spans="1:4" x14ac:dyDescent="0.2">
      <c r="A29" t="s">
        <v>28</v>
      </c>
      <c r="B29" s="7">
        <f>VLOOKUP(A29,'ownership fraction'!$A$1:$C$53,3,FALSE)</f>
        <v>0</v>
      </c>
      <c r="C29" s="8" t="e">
        <f>VLOOKUP(A29,'price premium'!$A$1:$B$52,2,FALSE)</f>
        <v>#N/A</v>
      </c>
      <c r="D29" s="8" t="e">
        <v>#N/A</v>
      </c>
    </row>
    <row r="30" spans="1:4" x14ac:dyDescent="0.2">
      <c r="A30" t="s">
        <v>29</v>
      </c>
      <c r="B30" s="7">
        <f>VLOOKUP(A30,'ownership fraction'!$A$1:$C$53,3,FALSE)</f>
        <v>0.92897705078680526</v>
      </c>
      <c r="C30" s="8">
        <f>VLOOKUP(A30,'price premium'!$A$1:$B$52,2,FALSE)</f>
        <v>211.6205957651845</v>
      </c>
      <c r="D30" s="8">
        <v>471.7647981093649</v>
      </c>
    </row>
    <row r="31" spans="1:4" x14ac:dyDescent="0.2">
      <c r="A31" t="s">
        <v>30</v>
      </c>
      <c r="B31" s="7">
        <f>VLOOKUP(A31,'ownership fraction'!$A$1:$C$53,3,FALSE)</f>
        <v>0.84380764673065412</v>
      </c>
      <c r="C31" s="8">
        <f>VLOOKUP(A31,'price premium'!$A$1:$B$52,2,FALSE)</f>
        <v>253.01928691805171</v>
      </c>
      <c r="D31" s="8">
        <v>416.26305715532203</v>
      </c>
    </row>
    <row r="32" spans="1:4" x14ac:dyDescent="0.2">
      <c r="A32" t="s">
        <v>31</v>
      </c>
      <c r="B32" s="7">
        <f>VLOOKUP(A32,'ownership fraction'!$A$1:$C$53,3,FALSE)</f>
        <v>0.96586970579182629</v>
      </c>
      <c r="C32" s="8">
        <f>VLOOKUP(A32,'price premium'!$A$1:$B$52,2,FALSE)</f>
        <v>194.43621772242875</v>
      </c>
      <c r="D32" s="8">
        <v>454.10515326035113</v>
      </c>
    </row>
    <row r="33" spans="1:4" x14ac:dyDescent="0.2">
      <c r="A33" t="s">
        <v>32</v>
      </c>
      <c r="B33" s="7">
        <f>VLOOKUP(A33,'ownership fraction'!$A$1:$C$53,3,FALSE)</f>
        <v>0.77394312285576572</v>
      </c>
      <c r="C33" s="8">
        <f>VLOOKUP(A33,'price premium'!$A$1:$B$52,2,FALSE)</f>
        <v>129.82260251711304</v>
      </c>
      <c r="D33" s="8">
        <v>426.35428278332978</v>
      </c>
    </row>
    <row r="34" spans="1:4" x14ac:dyDescent="0.2">
      <c r="A34" t="s">
        <v>33</v>
      </c>
      <c r="B34" s="7">
        <f>VLOOKUP(A34,'ownership fraction'!$A$1:$C$53,3,FALSE)</f>
        <v>0.82434348633822396</v>
      </c>
      <c r="C34" s="8">
        <f>VLOOKUP(A34,'price premium'!$A$1:$B$52,2,FALSE)</f>
        <v>221.17423015684352</v>
      </c>
      <c r="D34" s="8">
        <v>473.02620131286585</v>
      </c>
    </row>
    <row r="35" spans="1:4" x14ac:dyDescent="0.2">
      <c r="A35" t="s">
        <v>34</v>
      </c>
      <c r="B35" s="7">
        <f>VLOOKUP(A35,'ownership fraction'!$A$1:$C$53,3,FALSE)</f>
        <v>0.68565471779959863</v>
      </c>
      <c r="C35" s="8">
        <f>VLOOKUP(A35,'price premium'!$A$1:$B$52,2,FALSE)</f>
        <v>233.43328499655016</v>
      </c>
      <c r="D35" s="8">
        <v>479.33321733037087</v>
      </c>
    </row>
    <row r="36" spans="1:4" x14ac:dyDescent="0.2">
      <c r="A36" t="s">
        <v>35</v>
      </c>
      <c r="B36" s="7">
        <f>VLOOKUP(A36,'ownership fraction'!$A$1:$C$53,3,FALSE)</f>
        <v>0.55811918168623043</v>
      </c>
      <c r="C36" s="8">
        <f>VLOOKUP(A36,'price premium'!$A$1:$B$52,2,FALSE)</f>
        <v>175.0458538846226</v>
      </c>
      <c r="D36" s="8">
        <v>491.94724936538046</v>
      </c>
    </row>
    <row r="37" spans="1:4" x14ac:dyDescent="0.2">
      <c r="A37" t="s">
        <v>36</v>
      </c>
      <c r="B37" s="7">
        <f>VLOOKUP(A37,'ownership fraction'!$A$1:$C$53,3,FALSE)</f>
        <v>0.78622108228672738</v>
      </c>
      <c r="C37" s="8">
        <f>VLOOKUP(A37,'price premium'!$A$1:$B$52,2,FALSE)</f>
        <v>190.09381499981453</v>
      </c>
      <c r="D37" s="8">
        <v>473.02620131286591</v>
      </c>
    </row>
    <row r="38" spans="1:4" x14ac:dyDescent="0.2">
      <c r="A38" t="s">
        <v>37</v>
      </c>
      <c r="B38" s="7">
        <f>VLOOKUP(A38,'ownership fraction'!$A$1:$C$53,3,FALSE)</f>
        <v>0.68393684026908841</v>
      </c>
      <c r="C38" s="8">
        <f>VLOOKUP(A38,'price premium'!$A$1:$B$52,2,FALSE)</f>
        <v>202.20226757631701</v>
      </c>
      <c r="D38" s="8">
        <v>441.49112122534143</v>
      </c>
    </row>
    <row r="39" spans="1:4" x14ac:dyDescent="0.2">
      <c r="A39" t="s">
        <v>38</v>
      </c>
      <c r="B39" s="7">
        <f>VLOOKUP(A39,'ownership fraction'!$A$1:$C$53,3,FALSE)</f>
        <v>0.76968545042627767</v>
      </c>
      <c r="C39" s="8">
        <f>VLOOKUP(A39,'price premium'!$A$1:$B$52,2,FALSE)</f>
        <v>173.13867954003172</v>
      </c>
      <c r="D39" s="8">
        <v>421.30866996932582</v>
      </c>
    </row>
    <row r="40" spans="1:4" x14ac:dyDescent="0.2">
      <c r="A40" t="s">
        <v>39</v>
      </c>
      <c r="B40" s="7">
        <f>VLOOKUP(A40,'ownership fraction'!$A$1:$C$53,3,FALSE)</f>
        <v>0.952074825896011</v>
      </c>
      <c r="C40" s="8">
        <f>VLOOKUP(A40,'price premium'!$A$1:$B$52,2,FALSE)</f>
        <v>239.14241404058683</v>
      </c>
      <c r="D40" s="8">
        <v>534.83495828441369</v>
      </c>
    </row>
    <row r="41" spans="1:4" x14ac:dyDescent="0.2">
      <c r="A41" t="s">
        <v>40</v>
      </c>
      <c r="B41" s="7">
        <f>VLOOKUP(A41,'ownership fraction'!$A$1:$C$53,3,FALSE)</f>
        <v>0.96830295201186545</v>
      </c>
      <c r="C41" s="8">
        <f>VLOOKUP(A41,'price premium'!$A$1:$B$52,2,FALSE)</f>
        <v>211.4831638621059</v>
      </c>
      <c r="D41" s="8">
        <v>413.74025074831991</v>
      </c>
    </row>
    <row r="42" spans="1:4" x14ac:dyDescent="0.2">
      <c r="A42" t="s">
        <v>41</v>
      </c>
      <c r="B42" s="7">
        <f>VLOOKUP(A42,'ownership fraction'!$A$1:$C$53,3,FALSE)</f>
        <v>0.56377864259320654</v>
      </c>
      <c r="C42" s="8">
        <f>VLOOKUP(A42,'price premium'!$A$1:$B$52,2,FALSE)</f>
        <v>247.9491719046888</v>
      </c>
      <c r="D42" s="8">
        <v>496.99286217938425</v>
      </c>
    </row>
    <row r="43" spans="1:4" x14ac:dyDescent="0.2">
      <c r="A43" t="s">
        <v>42</v>
      </c>
      <c r="B43" s="7">
        <f>VLOOKUP(A43,'ownership fraction'!$A$1:$C$53,3,FALSE)</f>
        <v>0.64562413270175478</v>
      </c>
      <c r="C43" s="8">
        <f>VLOOKUP(A43,'price premium'!$A$1:$B$52,2,FALSE)</f>
        <v>128.69485038725952</v>
      </c>
      <c r="D43" s="8">
        <v>346.88588096276828</v>
      </c>
    </row>
    <row r="44" spans="1:4" x14ac:dyDescent="0.2">
      <c r="A44" t="s">
        <v>43</v>
      </c>
      <c r="B44" s="7">
        <f>VLOOKUP(A44,'ownership fraction'!$A$1:$C$53,3,FALSE)</f>
        <v>1.3788561654550148E-2</v>
      </c>
      <c r="C44" s="8">
        <f>VLOOKUP(A44,'price premium'!$A$1:$B$52,2,FALSE)</f>
        <v>309.925325944657</v>
      </c>
      <c r="D44" s="8">
        <v>479.33321733037081</v>
      </c>
    </row>
    <row r="45" spans="1:4" x14ac:dyDescent="0.2">
      <c r="A45" t="s">
        <v>44</v>
      </c>
      <c r="B45" s="7">
        <f>VLOOKUP(A45,'ownership fraction'!$A$1:$C$53,3,FALSE)</f>
        <v>9.3284720473170449E-2</v>
      </c>
      <c r="C45" s="8">
        <f>VLOOKUP(A45,'price premium'!$A$1:$B$52,2,FALSE)</f>
        <v>212.25844161322073</v>
      </c>
      <c r="D45" s="8">
        <v>466.71918529536089</v>
      </c>
    </row>
    <row r="46" spans="1:4" x14ac:dyDescent="0.2">
      <c r="A46" t="s">
        <v>45</v>
      </c>
      <c r="B46" s="7">
        <f>VLOOKUP(A46,'ownership fraction'!$A$1:$C$53,3,FALSE)</f>
        <v>0.80397035496124791</v>
      </c>
      <c r="C46" s="8">
        <f>VLOOKUP(A46,'price premium'!$A$1:$B$52,2,FALSE)</f>
        <v>132.17200702749551</v>
      </c>
      <c r="D46" s="8">
        <v>454.10515326035113</v>
      </c>
    </row>
    <row r="47" spans="1:4" x14ac:dyDescent="0.2">
      <c r="A47" t="s">
        <v>46</v>
      </c>
      <c r="B47" s="7">
        <f>VLOOKUP(A47,'ownership fraction'!$A$1:$C$53,3,FALSE)</f>
        <v>0.76693730143644612</v>
      </c>
      <c r="C47" s="8">
        <f>VLOOKUP(A47,'price premium'!$A$1:$B$52,2,FALSE)</f>
        <v>206.27555243754622</v>
      </c>
      <c r="D47" s="8">
        <v>500.77707178988737</v>
      </c>
    </row>
    <row r="48" spans="1:4" x14ac:dyDescent="0.2">
      <c r="A48" t="s">
        <v>47</v>
      </c>
      <c r="B48" s="7">
        <f>VLOOKUP(A48,'ownership fraction'!$A$1:$C$53,3,FALSE)</f>
        <v>0.80006473603179384</v>
      </c>
      <c r="C48" s="8">
        <f>VLOOKUP(A48,'price premium'!$A$1:$B$52,2,FALSE)</f>
        <v>243.77199188176618</v>
      </c>
      <c r="D48" s="8">
        <v>466.71918529536083</v>
      </c>
    </row>
    <row r="49" spans="1:4" x14ac:dyDescent="0.2">
      <c r="A49" t="s">
        <v>48</v>
      </c>
      <c r="B49" s="7">
        <f>VLOOKUP(A49,'ownership fraction'!$A$1:$C$53,3,FALSE)</f>
        <v>0.4400770812205631</v>
      </c>
      <c r="C49" s="8">
        <f>VLOOKUP(A49,'price premium'!$A$1:$B$52,2,FALSE)</f>
        <v>191.77709555444468</v>
      </c>
      <c r="D49" s="8">
        <v>441.49112122534143</v>
      </c>
    </row>
    <row r="50" spans="1:4" x14ac:dyDescent="0.2">
      <c r="A50" t="s">
        <v>49</v>
      </c>
      <c r="B50" s="7">
        <f>VLOOKUP(A50,'ownership fraction'!$A$1:$C$53,3,FALSE)</f>
        <v>0.99999883109975984</v>
      </c>
      <c r="C50" s="8">
        <f>VLOOKUP(A50,'price premium'!$A$1:$B$52,2,FALSE)</f>
        <v>220.85653373970371</v>
      </c>
      <c r="D50" s="8">
        <v>479.33321733037087</v>
      </c>
    </row>
    <row r="51" spans="1:4" x14ac:dyDescent="0.2">
      <c r="A51" t="s">
        <v>50</v>
      </c>
      <c r="B51" s="7">
        <f>VLOOKUP(A51,'ownership fraction'!$A$1:$C$53,3,FALSE)</f>
        <v>0.86416560524970276</v>
      </c>
      <c r="C51" s="8">
        <f>VLOOKUP(A51,'price premium'!$A$1:$B$52,2,FALSE)</f>
        <v>158.2527474166026</v>
      </c>
      <c r="D51" s="8">
        <v>479.33321733037081</v>
      </c>
    </row>
    <row r="52" spans="1:4" x14ac:dyDescent="0.2">
      <c r="A52" t="s">
        <v>51</v>
      </c>
      <c r="B52" s="7">
        <f>VLOOKUP(A52,'ownership fraction'!$A$1:$C$53,3,FALSE)</f>
        <v>0.71131161755803873</v>
      </c>
      <c r="C52" s="8">
        <f>VLOOKUP(A52,'price premium'!$A$1:$B$52,2,FALSE)</f>
        <v>136.71053169540207</v>
      </c>
      <c r="D52" s="8">
        <v>485.64023334787555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A107-8BFF-444B-807B-07CB7E481A1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38E1-E99C-6244-9590-E0816AD1EA22}">
  <dimension ref="A1:C53"/>
  <sheetViews>
    <sheetView workbookViewId="0">
      <selection sqref="A1:A53"/>
    </sheetView>
  </sheetViews>
  <sheetFormatPr baseColWidth="10" defaultRowHeight="16" x14ac:dyDescent="0.2"/>
  <sheetData>
    <row r="1" spans="1:3" x14ac:dyDescent="0.2">
      <c r="A1" t="s">
        <v>105</v>
      </c>
      <c r="B1" t="s">
        <v>0</v>
      </c>
      <c r="C1" t="s">
        <v>53</v>
      </c>
    </row>
    <row r="2" spans="1:3" x14ac:dyDescent="0.2">
      <c r="A2" t="s">
        <v>2</v>
      </c>
      <c r="B2" t="s">
        <v>52</v>
      </c>
      <c r="C2" s="5">
        <v>7.6940681407109371E-2</v>
      </c>
    </row>
    <row r="3" spans="1:3" x14ac:dyDescent="0.2">
      <c r="A3" t="s">
        <v>1</v>
      </c>
      <c r="B3" t="s">
        <v>54</v>
      </c>
      <c r="C3" s="5">
        <v>0.57773615748181306</v>
      </c>
    </row>
    <row r="4" spans="1:3" x14ac:dyDescent="0.2">
      <c r="A4" t="s">
        <v>4</v>
      </c>
      <c r="B4" t="s">
        <v>55</v>
      </c>
      <c r="C4" s="5">
        <v>0.54002498772924012</v>
      </c>
    </row>
    <row r="5" spans="1:3" x14ac:dyDescent="0.2">
      <c r="A5" t="s">
        <v>3</v>
      </c>
      <c r="B5" t="s">
        <v>56</v>
      </c>
      <c r="C5" s="5">
        <v>0.5533107457665879</v>
      </c>
    </row>
    <row r="6" spans="1:3" x14ac:dyDescent="0.2">
      <c r="A6" t="s">
        <v>5</v>
      </c>
      <c r="B6" t="s">
        <v>57</v>
      </c>
      <c r="C6" s="5">
        <v>0.60801580115068854</v>
      </c>
    </row>
    <row r="7" spans="1:3" x14ac:dyDescent="0.2">
      <c r="A7" t="s">
        <v>6</v>
      </c>
      <c r="B7" t="s">
        <v>58</v>
      </c>
      <c r="C7" s="5">
        <v>0.57860487922109238</v>
      </c>
    </row>
    <row r="8" spans="1:3" x14ac:dyDescent="0.2">
      <c r="A8" t="s">
        <v>7</v>
      </c>
      <c r="B8" t="s">
        <v>59</v>
      </c>
      <c r="C8" s="5">
        <v>0.92105787724184751</v>
      </c>
    </row>
    <row r="9" spans="1:3" x14ac:dyDescent="0.2">
      <c r="A9" t="s">
        <v>9</v>
      </c>
      <c r="B9" t="s">
        <v>60</v>
      </c>
      <c r="C9" s="5">
        <v>0.99780240299332823</v>
      </c>
    </row>
    <row r="10" spans="1:3" x14ac:dyDescent="0.2">
      <c r="A10" t="s">
        <v>8</v>
      </c>
      <c r="B10" t="s">
        <v>61</v>
      </c>
      <c r="C10" s="5">
        <v>0.6355648857274</v>
      </c>
    </row>
    <row r="11" spans="1:3" x14ac:dyDescent="0.2">
      <c r="A11" t="s">
        <v>10</v>
      </c>
      <c r="B11" t="s">
        <v>62</v>
      </c>
      <c r="C11" s="5">
        <v>0.75224923431729707</v>
      </c>
    </row>
    <row r="12" spans="1:3" x14ac:dyDescent="0.2">
      <c r="A12" t="s">
        <v>11</v>
      </c>
      <c r="B12" t="s">
        <v>63</v>
      </c>
      <c r="C12" s="5">
        <v>0.52159645447874803</v>
      </c>
    </row>
    <row r="13" spans="1:3" x14ac:dyDescent="0.2">
      <c r="A13" t="s">
        <v>12</v>
      </c>
      <c r="B13" t="s">
        <v>64</v>
      </c>
      <c r="C13" s="5">
        <v>0.89387805071877002</v>
      </c>
    </row>
    <row r="14" spans="1:3" x14ac:dyDescent="0.2">
      <c r="A14" t="s">
        <v>16</v>
      </c>
      <c r="B14" t="s">
        <v>65</v>
      </c>
      <c r="C14" s="5">
        <v>0.84477810710950507</v>
      </c>
    </row>
    <row r="15" spans="1:3" x14ac:dyDescent="0.2">
      <c r="A15" t="s">
        <v>13</v>
      </c>
      <c r="B15" t="s">
        <v>66</v>
      </c>
      <c r="C15" s="5">
        <v>0.87411867919553066</v>
      </c>
    </row>
    <row r="16" spans="1:3" x14ac:dyDescent="0.2">
      <c r="A16" t="s">
        <v>14</v>
      </c>
      <c r="B16" t="s">
        <v>67</v>
      </c>
      <c r="C16" s="5">
        <v>0.90461423697308407</v>
      </c>
    </row>
    <row r="17" spans="1:3" x14ac:dyDescent="0.2">
      <c r="A17" t="s">
        <v>15</v>
      </c>
      <c r="B17" t="s">
        <v>68</v>
      </c>
      <c r="C17" s="5">
        <v>0.77711219203261361</v>
      </c>
    </row>
    <row r="18" spans="1:3" x14ac:dyDescent="0.2">
      <c r="A18" t="s">
        <v>17</v>
      </c>
      <c r="B18" t="s">
        <v>69</v>
      </c>
      <c r="C18" s="5">
        <v>0.80427878265161934</v>
      </c>
    </row>
    <row r="19" spans="1:3" x14ac:dyDescent="0.2">
      <c r="A19" t="s">
        <v>18</v>
      </c>
      <c r="B19" t="s">
        <v>70</v>
      </c>
      <c r="C19" s="5">
        <v>0.5392870041518929</v>
      </c>
    </row>
    <row r="20" spans="1:3" x14ac:dyDescent="0.2">
      <c r="A20" t="s">
        <v>19</v>
      </c>
      <c r="B20" t="s">
        <v>71</v>
      </c>
      <c r="C20" s="5">
        <v>0.7615436746306572</v>
      </c>
    </row>
    <row r="21" spans="1:3" x14ac:dyDescent="0.2">
      <c r="A21" t="s">
        <v>22</v>
      </c>
      <c r="B21" t="s">
        <v>72</v>
      </c>
      <c r="C21" s="5">
        <v>0.73935339674155498</v>
      </c>
    </row>
    <row r="22" spans="1:3" x14ac:dyDescent="0.2">
      <c r="A22" t="s">
        <v>21</v>
      </c>
      <c r="B22" t="s">
        <v>73</v>
      </c>
      <c r="C22" s="5">
        <v>0.86718706424500791</v>
      </c>
    </row>
    <row r="23" spans="1:3" x14ac:dyDescent="0.2">
      <c r="A23" t="s">
        <v>20</v>
      </c>
      <c r="B23" t="s">
        <v>74</v>
      </c>
      <c r="C23" s="5">
        <v>0.97429366988998356</v>
      </c>
    </row>
    <row r="24" spans="1:3" x14ac:dyDescent="0.2">
      <c r="A24" t="s">
        <v>23</v>
      </c>
      <c r="B24" t="s">
        <v>75</v>
      </c>
      <c r="C24" s="5">
        <v>0.88832569748165258</v>
      </c>
    </row>
    <row r="25" spans="1:3" x14ac:dyDescent="0.2">
      <c r="A25" t="s">
        <v>24</v>
      </c>
      <c r="B25" t="s">
        <v>76</v>
      </c>
      <c r="C25" s="5">
        <v>0.6062021318491132</v>
      </c>
    </row>
    <row r="26" spans="1:3" x14ac:dyDescent="0.2">
      <c r="A26" t="s">
        <v>26</v>
      </c>
      <c r="B26" t="s">
        <v>77</v>
      </c>
      <c r="C26" s="5">
        <v>0.66608288299208662</v>
      </c>
    </row>
    <row r="27" spans="1:3" x14ac:dyDescent="0.2">
      <c r="A27" t="s">
        <v>25</v>
      </c>
      <c r="B27" t="s">
        <v>78</v>
      </c>
      <c r="C27" s="5">
        <v>0.41704986556249901</v>
      </c>
    </row>
    <row r="28" spans="1:3" x14ac:dyDescent="0.2">
      <c r="A28" t="s">
        <v>27</v>
      </c>
      <c r="B28" t="s">
        <v>79</v>
      </c>
      <c r="C28" s="5">
        <v>0.7265374815922957</v>
      </c>
    </row>
    <row r="29" spans="1:3" x14ac:dyDescent="0.2">
      <c r="A29" t="s">
        <v>34</v>
      </c>
      <c r="B29" t="s">
        <v>80</v>
      </c>
      <c r="C29" s="5">
        <v>0.68565471779959863</v>
      </c>
    </row>
    <row r="30" spans="1:3" x14ac:dyDescent="0.2">
      <c r="A30" t="s">
        <v>35</v>
      </c>
      <c r="B30" t="s">
        <v>81</v>
      </c>
      <c r="C30" s="5">
        <v>0.55811918168623043</v>
      </c>
    </row>
    <row r="31" spans="1:3" x14ac:dyDescent="0.2">
      <c r="A31" t="s">
        <v>28</v>
      </c>
      <c r="B31" t="s">
        <v>82</v>
      </c>
      <c r="C31" s="5">
        <v>0</v>
      </c>
    </row>
    <row r="32" spans="1:3" x14ac:dyDescent="0.2">
      <c r="A32" t="s">
        <v>30</v>
      </c>
      <c r="B32" t="s">
        <v>83</v>
      </c>
      <c r="C32" s="5">
        <v>0.84380764673065412</v>
      </c>
    </row>
    <row r="33" spans="1:3" x14ac:dyDescent="0.2">
      <c r="A33" t="s">
        <v>31</v>
      </c>
      <c r="B33" t="s">
        <v>84</v>
      </c>
      <c r="C33" s="5">
        <v>0.96586970579182629</v>
      </c>
    </row>
    <row r="34" spans="1:3" x14ac:dyDescent="0.2">
      <c r="A34" t="s">
        <v>32</v>
      </c>
      <c r="B34" t="s">
        <v>85</v>
      </c>
      <c r="C34" s="5">
        <v>0.77394312285576572</v>
      </c>
    </row>
    <row r="35" spans="1:3" x14ac:dyDescent="0.2">
      <c r="A35" t="s">
        <v>29</v>
      </c>
      <c r="B35" t="s">
        <v>86</v>
      </c>
      <c r="C35" s="5">
        <v>0.92897705078680526</v>
      </c>
    </row>
    <row r="36" spans="1:3" x14ac:dyDescent="0.2">
      <c r="A36" t="s">
        <v>33</v>
      </c>
      <c r="B36" t="s">
        <v>87</v>
      </c>
      <c r="C36" s="5">
        <v>0.82434348633822396</v>
      </c>
    </row>
    <row r="37" spans="1:3" x14ac:dyDescent="0.2">
      <c r="A37" t="s">
        <v>36</v>
      </c>
      <c r="B37" t="s">
        <v>88</v>
      </c>
      <c r="C37" s="5">
        <v>0.78622108228672738</v>
      </c>
    </row>
    <row r="38" spans="1:3" x14ac:dyDescent="0.2">
      <c r="A38" t="s">
        <v>37</v>
      </c>
      <c r="B38" t="s">
        <v>89</v>
      </c>
      <c r="C38" s="5">
        <v>0.68393684026908841</v>
      </c>
    </row>
    <row r="39" spans="1:3" x14ac:dyDescent="0.2">
      <c r="A39" t="s">
        <v>38</v>
      </c>
      <c r="B39" t="s">
        <v>90</v>
      </c>
      <c r="C39" s="5">
        <v>0.76968545042627767</v>
      </c>
    </row>
    <row r="40" spans="1:3" x14ac:dyDescent="0.2">
      <c r="A40" t="s">
        <v>39</v>
      </c>
      <c r="B40" t="s">
        <v>91</v>
      </c>
      <c r="C40" s="5">
        <v>0.952074825896011</v>
      </c>
    </row>
    <row r="41" spans="1:3" x14ac:dyDescent="0.2">
      <c r="A41" t="s">
        <v>40</v>
      </c>
      <c r="B41" t="s">
        <v>92</v>
      </c>
      <c r="C41" s="5">
        <v>0.96830295201186545</v>
      </c>
    </row>
    <row r="42" spans="1:3" x14ac:dyDescent="0.2">
      <c r="A42" t="s">
        <v>41</v>
      </c>
      <c r="B42" t="s">
        <v>93</v>
      </c>
      <c r="C42" s="5">
        <v>0.56377864259320654</v>
      </c>
    </row>
    <row r="43" spans="1:3" x14ac:dyDescent="0.2">
      <c r="A43" t="s">
        <v>42</v>
      </c>
      <c r="B43" t="s">
        <v>94</v>
      </c>
      <c r="C43" s="5">
        <v>0.64562413270175478</v>
      </c>
    </row>
    <row r="44" spans="1:3" x14ac:dyDescent="0.2">
      <c r="A44" t="s">
        <v>43</v>
      </c>
      <c r="B44" t="s">
        <v>95</v>
      </c>
      <c r="C44" s="5">
        <v>1.3788561654550148E-2</v>
      </c>
    </row>
    <row r="45" spans="1:3" x14ac:dyDescent="0.2">
      <c r="A45" t="s">
        <v>44</v>
      </c>
      <c r="B45" t="s">
        <v>96</v>
      </c>
      <c r="C45" s="5">
        <v>9.3284720473170449E-2</v>
      </c>
    </row>
    <row r="46" spans="1:3" x14ac:dyDescent="0.2">
      <c r="A46" t="s">
        <v>45</v>
      </c>
      <c r="B46" t="s">
        <v>97</v>
      </c>
      <c r="C46" s="5">
        <v>0.80397035496124791</v>
      </c>
    </row>
    <row r="47" spans="1:3" x14ac:dyDescent="0.2">
      <c r="A47" t="s">
        <v>47</v>
      </c>
      <c r="B47" t="s">
        <v>98</v>
      </c>
      <c r="C47" s="5">
        <v>0.80006473603179384</v>
      </c>
    </row>
    <row r="48" spans="1:3" x14ac:dyDescent="0.2">
      <c r="A48" t="s">
        <v>46</v>
      </c>
      <c r="B48" t="s">
        <v>99</v>
      </c>
      <c r="C48" s="5">
        <v>0.76693730143644612</v>
      </c>
    </row>
    <row r="49" spans="1:3" x14ac:dyDescent="0.2">
      <c r="A49" t="s">
        <v>48</v>
      </c>
      <c r="B49" t="s">
        <v>100</v>
      </c>
      <c r="C49" s="5">
        <v>0.4400770812205631</v>
      </c>
    </row>
    <row r="50" spans="1:3" x14ac:dyDescent="0.2">
      <c r="A50" t="s">
        <v>50</v>
      </c>
      <c r="B50" t="s">
        <v>101</v>
      </c>
      <c r="C50" s="5">
        <v>0.86416560524970276</v>
      </c>
    </row>
    <row r="51" spans="1:3" x14ac:dyDescent="0.2">
      <c r="A51" t="s">
        <v>49</v>
      </c>
      <c r="B51" t="s">
        <v>102</v>
      </c>
      <c r="C51" s="5">
        <v>0.99999883109975984</v>
      </c>
    </row>
    <row r="52" spans="1:3" x14ac:dyDescent="0.2">
      <c r="A52" t="s">
        <v>51</v>
      </c>
      <c r="B52" t="s">
        <v>103</v>
      </c>
      <c r="C52" s="5">
        <v>0.71131161755803873</v>
      </c>
    </row>
    <row r="53" spans="1:3" x14ac:dyDescent="0.2">
      <c r="A53" t="s">
        <v>104</v>
      </c>
      <c r="B53" t="s">
        <v>104</v>
      </c>
      <c r="C53" s="4">
        <v>0.64778466561884751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04A8F-9EC4-2E4A-BEA8-96784A534678}">
  <dimension ref="A1:E52"/>
  <sheetViews>
    <sheetView topLeftCell="A25" workbookViewId="0">
      <selection activeCell="E3" sqref="E3"/>
    </sheetView>
  </sheetViews>
  <sheetFormatPr baseColWidth="10" defaultRowHeight="16" x14ac:dyDescent="0.2"/>
  <cols>
    <col min="2" max="2" width="13.5" customWidth="1"/>
    <col min="3" max="4" width="16.5" customWidth="1"/>
    <col min="5" max="5" width="15.5" customWidth="1"/>
  </cols>
  <sheetData>
    <row r="1" spans="1:5" ht="119" x14ac:dyDescent="0.2">
      <c r="A1" s="3" t="s">
        <v>0</v>
      </c>
      <c r="B1" s="6" t="s">
        <v>109</v>
      </c>
      <c r="C1" s="6" t="s">
        <v>110</v>
      </c>
      <c r="D1" s="6" t="s">
        <v>111</v>
      </c>
      <c r="E1" s="6" t="s">
        <v>112</v>
      </c>
    </row>
    <row r="2" spans="1:5" x14ac:dyDescent="0.2">
      <c r="A2" t="s">
        <v>1</v>
      </c>
      <c r="B2" s="2">
        <v>598.63044683290116</v>
      </c>
      <c r="C2" s="2">
        <v>2086</v>
      </c>
      <c r="D2" s="8">
        <f>3600/C2*B2</f>
        <v>1033.1110300088419</v>
      </c>
      <c r="E2" s="2">
        <f>C2-B2</f>
        <v>1487.3695531670987</v>
      </c>
    </row>
    <row r="3" spans="1:5" x14ac:dyDescent="0.2">
      <c r="A3" t="s">
        <v>2</v>
      </c>
      <c r="B3" s="2">
        <v>308.82679484455207</v>
      </c>
      <c r="C3" s="2">
        <v>1579</v>
      </c>
      <c r="D3" s="8">
        <f t="shared" ref="D3:D52" si="0">3600/C3*B3</f>
        <v>704.10162219150573</v>
      </c>
      <c r="E3" s="2">
        <f t="shared" ref="E3:E52" si="1">C3-B3</f>
        <v>1270.1732051554479</v>
      </c>
    </row>
    <row r="4" spans="1:5" x14ac:dyDescent="0.2">
      <c r="A4" t="s">
        <v>3</v>
      </c>
      <c r="B4" s="2">
        <v>174.50936308216015</v>
      </c>
      <c r="C4" s="2">
        <v>1297</v>
      </c>
      <c r="D4" s="8">
        <f t="shared" si="0"/>
        <v>484.37448503914919</v>
      </c>
      <c r="E4" s="2">
        <f t="shared" si="1"/>
        <v>1122.4906369178398</v>
      </c>
    </row>
    <row r="5" spans="1:5" x14ac:dyDescent="0.2">
      <c r="A5" t="s">
        <v>4</v>
      </c>
      <c r="B5" s="2">
        <v>199.1645109270593</v>
      </c>
      <c r="C5" s="2">
        <v>1500</v>
      </c>
      <c r="D5" s="8">
        <f t="shared" si="0"/>
        <v>477.9948262249423</v>
      </c>
      <c r="E5" s="2">
        <f t="shared" si="1"/>
        <v>1300.8354890729406</v>
      </c>
    </row>
    <row r="6" spans="1:5" x14ac:dyDescent="0.2">
      <c r="A6" t="s">
        <v>5</v>
      </c>
      <c r="B6" s="2">
        <v>262.9985245992367</v>
      </c>
      <c r="C6" s="2">
        <v>1693</v>
      </c>
      <c r="D6" s="8">
        <f t="shared" si="0"/>
        <v>559.24080836222811</v>
      </c>
      <c r="E6" s="2">
        <f t="shared" si="1"/>
        <v>1430.0014754007634</v>
      </c>
    </row>
    <row r="7" spans="1:5" x14ac:dyDescent="0.2">
      <c r="A7" t="s">
        <v>6</v>
      </c>
      <c r="B7" s="2">
        <v>133.51027927939103</v>
      </c>
      <c r="C7" s="2">
        <v>1095</v>
      </c>
      <c r="D7" s="8">
        <f t="shared" si="0"/>
        <v>438.93790448018967</v>
      </c>
      <c r="E7" s="2">
        <f t="shared" si="1"/>
        <v>961.48972072060894</v>
      </c>
    </row>
    <row r="8" spans="1:5" x14ac:dyDescent="0.2">
      <c r="A8" t="s">
        <v>7</v>
      </c>
      <c r="B8" s="2">
        <v>210.8636584010016</v>
      </c>
      <c r="C8" s="2">
        <v>2235</v>
      </c>
      <c r="D8" s="8">
        <f t="shared" si="0"/>
        <v>339.64616118282134</v>
      </c>
      <c r="E8" s="2">
        <f t="shared" si="1"/>
        <v>2024.1363415989983</v>
      </c>
    </row>
    <row r="9" spans="1:5" x14ac:dyDescent="0.2">
      <c r="A9" t="s">
        <v>8</v>
      </c>
      <c r="B9" s="2">
        <v>206.39577732730348</v>
      </c>
      <c r="C9" s="2">
        <v>1598</v>
      </c>
      <c r="D9" s="8">
        <f t="shared" si="0"/>
        <v>464.97171362846836</v>
      </c>
      <c r="E9" s="2">
        <f t="shared" si="1"/>
        <v>1391.6042226726966</v>
      </c>
    </row>
    <row r="10" spans="1:5" x14ac:dyDescent="0.2">
      <c r="A10" t="s">
        <v>9</v>
      </c>
      <c r="B10" s="2">
        <v>133.5263220748011</v>
      </c>
      <c r="C10" s="2">
        <v>1063</v>
      </c>
      <c r="D10" s="8">
        <f t="shared" si="0"/>
        <v>452.20579442077513</v>
      </c>
      <c r="E10" s="2">
        <f t="shared" si="1"/>
        <v>929.4736779251989</v>
      </c>
    </row>
    <row r="11" spans="1:5" x14ac:dyDescent="0.2">
      <c r="A11" t="s">
        <v>10</v>
      </c>
      <c r="B11" s="2">
        <v>326.37703948505833</v>
      </c>
      <c r="C11" s="2">
        <v>2192</v>
      </c>
      <c r="D11" s="8">
        <f t="shared" si="0"/>
        <v>536.02068528567975</v>
      </c>
      <c r="E11" s="2">
        <f t="shared" si="1"/>
        <v>1865.6229605149417</v>
      </c>
    </row>
    <row r="12" spans="1:5" x14ac:dyDescent="0.2">
      <c r="A12" t="s">
        <v>11</v>
      </c>
      <c r="B12" s="2">
        <v>273.13645169771615</v>
      </c>
      <c r="C12" s="2">
        <v>1692</v>
      </c>
      <c r="D12" s="8">
        <f t="shared" si="0"/>
        <v>581.14138659088542</v>
      </c>
      <c r="E12" s="2">
        <f t="shared" si="1"/>
        <v>1418.8635483022838</v>
      </c>
    </row>
    <row r="13" spans="1:5" x14ac:dyDescent="0.2">
      <c r="A13" t="s">
        <v>12</v>
      </c>
      <c r="B13" s="2">
        <v>317.3685644772973</v>
      </c>
      <c r="C13" s="2">
        <v>2527</v>
      </c>
      <c r="D13" s="8">
        <f t="shared" si="0"/>
        <v>452.1277531136804</v>
      </c>
      <c r="E13" s="2">
        <f t="shared" si="1"/>
        <v>2209.6314355227028</v>
      </c>
    </row>
    <row r="14" spans="1:5" x14ac:dyDescent="0.2">
      <c r="A14" t="s">
        <v>13</v>
      </c>
      <c r="B14" s="2">
        <v>156.4965060735629</v>
      </c>
      <c r="C14" s="2">
        <v>1212</v>
      </c>
      <c r="D14" s="8">
        <f t="shared" si="0"/>
        <v>464.84110714919672</v>
      </c>
      <c r="E14" s="2">
        <f t="shared" si="1"/>
        <v>1055.5034939264372</v>
      </c>
    </row>
    <row r="15" spans="1:5" x14ac:dyDescent="0.2">
      <c r="A15" t="s">
        <v>14</v>
      </c>
      <c r="B15" s="2">
        <v>133.55867815276326</v>
      </c>
      <c r="C15" s="2">
        <v>1369</v>
      </c>
      <c r="D15" s="8">
        <f t="shared" si="0"/>
        <v>351.21347067198519</v>
      </c>
      <c r="E15" s="2">
        <f t="shared" si="1"/>
        <v>1235.4413218472368</v>
      </c>
    </row>
    <row r="16" spans="1:5" x14ac:dyDescent="0.2">
      <c r="A16" t="s">
        <v>15</v>
      </c>
      <c r="B16" s="2">
        <v>206.39882919822395</v>
      </c>
      <c r="C16" s="2">
        <v>1534</v>
      </c>
      <c r="D16" s="8">
        <f t="shared" si="0"/>
        <v>484.37795639739647</v>
      </c>
      <c r="E16" s="2">
        <f t="shared" si="1"/>
        <v>1327.6011708017761</v>
      </c>
    </row>
    <row r="17" spans="1:5" x14ac:dyDescent="0.2">
      <c r="A17" t="s">
        <v>16</v>
      </c>
      <c r="B17" s="2">
        <v>189.16616823984225</v>
      </c>
      <c r="C17" s="2">
        <v>1362</v>
      </c>
      <c r="D17" s="8">
        <f t="shared" si="0"/>
        <v>499.9986825722703</v>
      </c>
      <c r="E17" s="2">
        <f t="shared" si="1"/>
        <v>1172.8338317601579</v>
      </c>
    </row>
    <row r="18" spans="1:5" x14ac:dyDescent="0.2">
      <c r="A18" t="s">
        <v>17</v>
      </c>
      <c r="B18" s="2">
        <v>174.45404500621524</v>
      </c>
      <c r="C18" s="2">
        <v>1474</v>
      </c>
      <c r="D18" s="8">
        <f t="shared" si="0"/>
        <v>426.07500815629231</v>
      </c>
      <c r="E18" s="2">
        <f t="shared" si="1"/>
        <v>1299.5459549937848</v>
      </c>
    </row>
    <row r="19" spans="1:5" x14ac:dyDescent="0.2">
      <c r="A19" t="s">
        <v>18</v>
      </c>
      <c r="B19" s="2">
        <v>198.93710138638107</v>
      </c>
      <c r="C19" s="2">
        <v>1479</v>
      </c>
      <c r="D19" s="8">
        <f t="shared" si="0"/>
        <v>484.22823866867606</v>
      </c>
      <c r="E19" s="2">
        <f t="shared" si="1"/>
        <v>1280.0628986136189</v>
      </c>
    </row>
    <row r="20" spans="1:5" x14ac:dyDescent="0.2">
      <c r="A20" t="s">
        <v>19</v>
      </c>
      <c r="B20" s="2">
        <v>218.03025142115118</v>
      </c>
      <c r="C20" s="2">
        <v>1736</v>
      </c>
      <c r="D20" s="8">
        <f t="shared" si="0"/>
        <v>452.13646608072827</v>
      </c>
      <c r="E20" s="2">
        <f t="shared" si="1"/>
        <v>1517.9697485788488</v>
      </c>
    </row>
    <row r="21" spans="1:5" x14ac:dyDescent="0.2">
      <c r="A21" t="s">
        <v>20</v>
      </c>
      <c r="B21" s="2">
        <v>223.36466341714541</v>
      </c>
      <c r="C21" s="2">
        <v>1859</v>
      </c>
      <c r="D21" s="8">
        <f t="shared" si="0"/>
        <v>432.55125782771569</v>
      </c>
      <c r="E21" s="2">
        <f t="shared" si="1"/>
        <v>1635.6353365828545</v>
      </c>
    </row>
    <row r="22" spans="1:5" x14ac:dyDescent="0.2">
      <c r="A22" t="s">
        <v>21</v>
      </c>
      <c r="B22" s="2">
        <v>217.16541689302764</v>
      </c>
      <c r="C22" s="2">
        <v>1729</v>
      </c>
      <c r="D22" s="8">
        <f t="shared" si="0"/>
        <v>452.16628155864629</v>
      </c>
      <c r="E22" s="2">
        <f t="shared" si="1"/>
        <v>1511.8345831069723</v>
      </c>
    </row>
    <row r="23" spans="1:5" x14ac:dyDescent="0.2">
      <c r="A23" t="s">
        <v>22</v>
      </c>
      <c r="B23" s="2">
        <v>289.86684681467523</v>
      </c>
      <c r="C23" s="2">
        <v>2412</v>
      </c>
      <c r="D23" s="8">
        <f t="shared" si="0"/>
        <v>432.63708479802273</v>
      </c>
      <c r="E23" s="2">
        <f t="shared" si="1"/>
        <v>2122.1331531853248</v>
      </c>
    </row>
    <row r="24" spans="1:5" x14ac:dyDescent="0.2">
      <c r="A24" t="s">
        <v>23</v>
      </c>
      <c r="B24" s="2">
        <v>174.0563727758672</v>
      </c>
      <c r="C24" s="2">
        <v>1244</v>
      </c>
      <c r="D24" s="8">
        <f t="shared" si="0"/>
        <v>503.70011414238098</v>
      </c>
      <c r="E24" s="2">
        <f t="shared" si="1"/>
        <v>1069.9436272241328</v>
      </c>
    </row>
    <row r="25" spans="1:5" x14ac:dyDescent="0.2">
      <c r="A25" t="s">
        <v>24</v>
      </c>
      <c r="B25" s="2">
        <v>147.27857392793044</v>
      </c>
      <c r="C25" s="2">
        <v>1086</v>
      </c>
      <c r="D25" s="8">
        <f t="shared" si="0"/>
        <v>488.21626716441028</v>
      </c>
      <c r="E25" s="2">
        <f t="shared" si="1"/>
        <v>938.72142607206956</v>
      </c>
    </row>
    <row r="26" spans="1:5" x14ac:dyDescent="0.2">
      <c r="A26" t="s">
        <v>25</v>
      </c>
      <c r="B26" s="2">
        <v>179.45346227734035</v>
      </c>
      <c r="C26" s="2">
        <v>1939</v>
      </c>
      <c r="D26" s="8">
        <f t="shared" si="0"/>
        <v>333.17816616731574</v>
      </c>
      <c r="E26" s="2">
        <f t="shared" si="1"/>
        <v>1759.5465377226597</v>
      </c>
    </row>
    <row r="27" spans="1:5" x14ac:dyDescent="0.2">
      <c r="A27" t="s">
        <v>26</v>
      </c>
      <c r="B27" s="2">
        <v>180.8159354276315</v>
      </c>
      <c r="C27" s="2">
        <v>1551</v>
      </c>
      <c r="D27" s="8">
        <f t="shared" si="0"/>
        <v>419.68882497709438</v>
      </c>
      <c r="E27" s="2">
        <f t="shared" si="1"/>
        <v>1370.1840645723685</v>
      </c>
    </row>
    <row r="28" spans="1:5" x14ac:dyDescent="0.2">
      <c r="A28" t="s">
        <v>27</v>
      </c>
      <c r="B28" s="2">
        <v>171.63268647067147</v>
      </c>
      <c r="C28" s="2">
        <v>1311</v>
      </c>
      <c r="D28" s="8">
        <f t="shared" si="0"/>
        <v>471.30257154417797</v>
      </c>
      <c r="E28" s="2">
        <f t="shared" si="1"/>
        <v>1139.3673135293286</v>
      </c>
    </row>
    <row r="29" spans="1:5" x14ac:dyDescent="0.2">
      <c r="A29" t="s">
        <v>28</v>
      </c>
      <c r="B29" s="2" t="e">
        <v>#N/A</v>
      </c>
      <c r="C29" s="2" t="e">
        <v>#N/A</v>
      </c>
      <c r="D29" s="8" t="e">
        <f t="shared" si="0"/>
        <v>#N/A</v>
      </c>
      <c r="E29" s="2" t="e">
        <f t="shared" si="1"/>
        <v>#N/A</v>
      </c>
    </row>
    <row r="30" spans="1:5" x14ac:dyDescent="0.2">
      <c r="A30" t="s">
        <v>29</v>
      </c>
      <c r="B30" s="2">
        <v>211.6205957651845</v>
      </c>
      <c r="C30" s="2">
        <v>1577</v>
      </c>
      <c r="D30" s="8">
        <f t="shared" si="0"/>
        <v>483.09077029465078</v>
      </c>
      <c r="E30" s="2">
        <f t="shared" si="1"/>
        <v>1365.3794042348154</v>
      </c>
    </row>
    <row r="31" spans="1:5" x14ac:dyDescent="0.2">
      <c r="A31" t="s">
        <v>30</v>
      </c>
      <c r="B31" s="2">
        <v>253.01928691805171</v>
      </c>
      <c r="C31" s="2">
        <v>2204</v>
      </c>
      <c r="D31" s="8">
        <f t="shared" si="0"/>
        <v>413.28014197140936</v>
      </c>
      <c r="E31" s="2">
        <f t="shared" si="1"/>
        <v>1950.9807130819484</v>
      </c>
    </row>
    <row r="32" spans="1:5" x14ac:dyDescent="0.2">
      <c r="A32" t="s">
        <v>31</v>
      </c>
      <c r="B32" s="2">
        <v>194.43621772242875</v>
      </c>
      <c r="C32" s="2">
        <v>1505</v>
      </c>
      <c r="D32" s="8">
        <f t="shared" si="0"/>
        <v>465.0966005320555</v>
      </c>
      <c r="E32" s="2">
        <f t="shared" si="1"/>
        <v>1310.5637822775711</v>
      </c>
    </row>
    <row r="33" spans="1:5" x14ac:dyDescent="0.2">
      <c r="A33" t="s">
        <v>32</v>
      </c>
      <c r="B33" s="2">
        <v>129.82260251711304</v>
      </c>
      <c r="C33" s="2">
        <v>1110</v>
      </c>
      <c r="D33" s="8">
        <f t="shared" si="0"/>
        <v>421.04627843388016</v>
      </c>
      <c r="E33" s="2">
        <f t="shared" si="1"/>
        <v>980.17739748288693</v>
      </c>
    </row>
    <row r="34" spans="1:5" x14ac:dyDescent="0.2">
      <c r="A34" t="s">
        <v>33</v>
      </c>
      <c r="B34" s="2">
        <v>221.17423015684352</v>
      </c>
      <c r="C34" s="2">
        <v>1644</v>
      </c>
      <c r="D34" s="8">
        <f t="shared" si="0"/>
        <v>484.32313173031429</v>
      </c>
      <c r="E34" s="2">
        <f t="shared" si="1"/>
        <v>1422.8257698431564</v>
      </c>
    </row>
    <row r="35" spans="1:5" x14ac:dyDescent="0.2">
      <c r="A35" t="s">
        <v>34</v>
      </c>
      <c r="B35" s="2">
        <v>233.43328499655016</v>
      </c>
      <c r="C35" s="2">
        <v>1647</v>
      </c>
      <c r="D35" s="8">
        <f t="shared" si="0"/>
        <v>510.23668851704957</v>
      </c>
      <c r="E35" s="2">
        <f t="shared" si="1"/>
        <v>1413.5667150034499</v>
      </c>
    </row>
    <row r="36" spans="1:5" x14ac:dyDescent="0.2">
      <c r="A36" t="s">
        <v>35</v>
      </c>
      <c r="B36" s="2">
        <v>175.0458538846226</v>
      </c>
      <c r="C36" s="2">
        <v>1190</v>
      </c>
      <c r="D36" s="8">
        <f t="shared" si="0"/>
        <v>529.5504823400347</v>
      </c>
      <c r="E36" s="2">
        <f t="shared" si="1"/>
        <v>1014.9541461153774</v>
      </c>
    </row>
    <row r="37" spans="1:5" x14ac:dyDescent="0.2">
      <c r="A37" t="s">
        <v>36</v>
      </c>
      <c r="B37" s="2">
        <v>190.09381499981453</v>
      </c>
      <c r="C37" s="2">
        <v>1514</v>
      </c>
      <c r="D37" s="8">
        <f t="shared" si="0"/>
        <v>452.00642932584697</v>
      </c>
      <c r="E37" s="2">
        <f t="shared" si="1"/>
        <v>1323.9061850001854</v>
      </c>
    </row>
    <row r="38" spans="1:5" x14ac:dyDescent="0.2">
      <c r="A38" t="s">
        <v>37</v>
      </c>
      <c r="B38" s="2">
        <v>202.20226757631701</v>
      </c>
      <c r="C38" s="2">
        <v>1610</v>
      </c>
      <c r="D38" s="8">
        <f t="shared" si="0"/>
        <v>452.12929395946657</v>
      </c>
      <c r="E38" s="2">
        <f t="shared" si="1"/>
        <v>1407.7977324236831</v>
      </c>
    </row>
    <row r="39" spans="1:5" x14ac:dyDescent="0.2">
      <c r="A39" t="s">
        <v>38</v>
      </c>
      <c r="B39" s="2">
        <v>173.13867954003172</v>
      </c>
      <c r="C39" s="2">
        <v>1445</v>
      </c>
      <c r="D39" s="8">
        <f t="shared" si="0"/>
        <v>431.3489594076915</v>
      </c>
      <c r="E39" s="2">
        <f t="shared" si="1"/>
        <v>1271.8613204599683</v>
      </c>
    </row>
    <row r="40" spans="1:5" x14ac:dyDescent="0.2">
      <c r="A40" t="s">
        <v>39</v>
      </c>
      <c r="B40" s="2">
        <v>239.14241404058683</v>
      </c>
      <c r="C40" s="2">
        <v>1731</v>
      </c>
      <c r="D40" s="8">
        <f t="shared" si="0"/>
        <v>497.34990788336955</v>
      </c>
      <c r="E40" s="2">
        <f t="shared" si="1"/>
        <v>1491.8575859594132</v>
      </c>
    </row>
    <row r="41" spans="1:5" x14ac:dyDescent="0.2">
      <c r="A41" t="s">
        <v>40</v>
      </c>
      <c r="B41" s="2">
        <v>211.4831638621059</v>
      </c>
      <c r="C41" s="2">
        <v>1797</v>
      </c>
      <c r="D41" s="8">
        <f t="shared" si="0"/>
        <v>423.67244847166455</v>
      </c>
      <c r="E41" s="2">
        <f t="shared" si="1"/>
        <v>1585.5168361378942</v>
      </c>
    </row>
    <row r="42" spans="1:5" x14ac:dyDescent="0.2">
      <c r="A42" t="s">
        <v>41</v>
      </c>
      <c r="B42" s="2">
        <v>247.9491719046888</v>
      </c>
      <c r="C42" s="2">
        <v>1754</v>
      </c>
      <c r="D42" s="8">
        <f t="shared" si="0"/>
        <v>508.9036595535232</v>
      </c>
      <c r="E42" s="2">
        <f t="shared" si="1"/>
        <v>1506.0508280953113</v>
      </c>
    </row>
    <row r="43" spans="1:5" x14ac:dyDescent="0.2">
      <c r="A43" t="s">
        <v>42</v>
      </c>
      <c r="B43" s="2">
        <v>128.69485038725952</v>
      </c>
      <c r="C43" s="2">
        <v>1304</v>
      </c>
      <c r="D43" s="8">
        <f t="shared" si="0"/>
        <v>355.29253174396803</v>
      </c>
      <c r="E43" s="2">
        <f t="shared" si="1"/>
        <v>1175.3051496127405</v>
      </c>
    </row>
    <row r="44" spans="1:5" x14ac:dyDescent="0.2">
      <c r="A44" t="s">
        <v>43</v>
      </c>
      <c r="B44" s="2">
        <v>309.925325944657</v>
      </c>
      <c r="C44" s="2">
        <v>2468</v>
      </c>
      <c r="D44" s="8">
        <f t="shared" si="0"/>
        <v>452.07908160484817</v>
      </c>
      <c r="E44" s="2">
        <f t="shared" si="1"/>
        <v>2158.0746740553432</v>
      </c>
    </row>
    <row r="45" spans="1:5" x14ac:dyDescent="0.2">
      <c r="A45" t="s">
        <v>44</v>
      </c>
      <c r="B45" s="2">
        <v>212.25844161322073</v>
      </c>
      <c r="C45" s="2">
        <v>1621</v>
      </c>
      <c r="D45" s="8">
        <f t="shared" si="0"/>
        <v>471.39444158395719</v>
      </c>
      <c r="E45" s="2">
        <f t="shared" si="1"/>
        <v>1408.7415583867792</v>
      </c>
    </row>
    <row r="46" spans="1:5" x14ac:dyDescent="0.2">
      <c r="A46" t="s">
        <v>45</v>
      </c>
      <c r="B46" s="2">
        <v>132.17200702749551</v>
      </c>
      <c r="C46" s="2">
        <v>1009</v>
      </c>
      <c r="D46" s="8">
        <f t="shared" si="0"/>
        <v>471.57504985033086</v>
      </c>
      <c r="E46" s="2">
        <f t="shared" si="1"/>
        <v>876.82799297250449</v>
      </c>
    </row>
    <row r="47" spans="1:5" x14ac:dyDescent="0.2">
      <c r="A47" t="s">
        <v>46</v>
      </c>
      <c r="B47" s="2">
        <v>206.27555243754622</v>
      </c>
      <c r="C47" s="2">
        <v>1448</v>
      </c>
      <c r="D47" s="8">
        <f t="shared" si="0"/>
        <v>512.83977125356796</v>
      </c>
      <c r="E47" s="2">
        <f t="shared" si="1"/>
        <v>1241.7244475624539</v>
      </c>
    </row>
    <row r="48" spans="1:5" x14ac:dyDescent="0.2">
      <c r="A48" t="s">
        <v>47</v>
      </c>
      <c r="B48" s="2">
        <v>243.77199188176618</v>
      </c>
      <c r="C48" s="2">
        <v>1836</v>
      </c>
      <c r="D48" s="8">
        <f t="shared" si="0"/>
        <v>477.98429780738468</v>
      </c>
      <c r="E48" s="2">
        <f t="shared" si="1"/>
        <v>1592.2280081182339</v>
      </c>
    </row>
    <row r="49" spans="1:5" x14ac:dyDescent="0.2">
      <c r="A49" t="s">
        <v>48</v>
      </c>
      <c r="B49" s="2">
        <v>191.77709555444468</v>
      </c>
      <c r="C49" s="2">
        <v>1371</v>
      </c>
      <c r="D49" s="8">
        <f t="shared" si="0"/>
        <v>503.57224215609108</v>
      </c>
      <c r="E49" s="2">
        <f t="shared" si="1"/>
        <v>1179.2229044455553</v>
      </c>
    </row>
    <row r="50" spans="1:5" x14ac:dyDescent="0.2">
      <c r="A50" t="s">
        <v>49</v>
      </c>
      <c r="B50" s="2">
        <v>220.85653373970371</v>
      </c>
      <c r="C50" s="2">
        <v>1620</v>
      </c>
      <c r="D50" s="8">
        <f t="shared" si="0"/>
        <v>490.79229719934159</v>
      </c>
      <c r="E50" s="2">
        <f t="shared" si="1"/>
        <v>1399.1434662602962</v>
      </c>
    </row>
    <row r="51" spans="1:5" x14ac:dyDescent="0.2">
      <c r="A51" t="s">
        <v>50</v>
      </c>
      <c r="B51" s="2">
        <v>158.2527474166026</v>
      </c>
      <c r="C51" s="2">
        <v>1161</v>
      </c>
      <c r="D51" s="8">
        <f t="shared" si="0"/>
        <v>490.70619353985307</v>
      </c>
      <c r="E51" s="2">
        <f t="shared" si="1"/>
        <v>1002.7472525833974</v>
      </c>
    </row>
    <row r="52" spans="1:5" x14ac:dyDescent="0.2">
      <c r="A52" t="s">
        <v>51</v>
      </c>
      <c r="B52" s="2">
        <v>136.71053169540207</v>
      </c>
      <c r="C52" s="2">
        <v>1138</v>
      </c>
      <c r="D52" s="8">
        <f t="shared" si="0"/>
        <v>432.47619868492745</v>
      </c>
      <c r="E52" s="2">
        <f t="shared" si="1"/>
        <v>1001.2894683045979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methodology</vt:lpstr>
      <vt:lpstr>ownership fraction</vt:lpstr>
      <vt:lpstr>price premium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2025-09-15T14:45:09Z</dcterms:created>
  <dcterms:modified xsi:type="dcterms:W3CDTF">2025-11-20T23:03:46Z</dcterms:modified>
</cp:coreProperties>
</file>